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Sheet1!$M$1:$M$76</definedName>
    <definedName name="_xlnm.Print_Area" localSheetId="0">Sheet1!$A$1:$Y$29</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<sst xmlns="http://schemas.openxmlformats.org/spreadsheetml/2006/main" count="108" uniqueCount="80">
  <si>
    <t>沈阳市高校毕业生基层公共岗位服务计划财政资金结算月统计表</t>
  </si>
  <si>
    <t>区、县（市）：</t>
  </si>
  <si>
    <t>2026年4月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</si>
  <si>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</si>
  <si>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</si>
  <si>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</si>
  <si>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</si>
  <si>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</si>
  <si>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</si>
  <si>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</si>
  <si>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</si>
  <si>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</si>
  <si>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</si>
  <si>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</si>
  <si>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</si>
  <si>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</si>
  <si>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</si>
  <si>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</si>
  <si>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</si>
  <si>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</si>
  <si>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</si>
  <si>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</si>
  <si>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</si>
  <si>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</si>
  <si>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</si>
  <si>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刘杨</t>
  </si>
  <si>
    <t>210123********0619</t>
  </si>
  <si>
    <t>应发</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</si>
  <si>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</si>
  <si>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</si>
  <si>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</si>
  <si>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</si>
  <si>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</si>
  <si>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</si>
  <si>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</si>
  <si>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</si>
  <si>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</si>
  <si>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</si>
  <si>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</si>
  <si>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</si>
  <si>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</si>
  <si>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</si>
  <si>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</si>
  <si>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</si>
  <si>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</si>
  <si>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</si>
  <si>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</si>
  <si>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</si>
  <si>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</si>
  <si>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</si>
  <si>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</si>
  <si>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</si>
  <si>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</si>
  <si>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</si>
  <si>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</si>
  <si>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</si>
  <si>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</si>
  <si>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</si>
  <si>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朱婷婷</t>
  </si>
  <si>
    <t>210782********1024</t>
  </si>
  <si>
    <t>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</si>
  <si>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</si>
  <si>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</si>
  <si>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</si>
  <si>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</si>
  <si>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</si>
  <si>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</si>
  <si>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</si>
  <si>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</si>
  <si>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王为</t>
  </si>
  <si>
    <t>210411********1221</t>
  </si>
  <si>
    <t>王思宇</t>
  </si>
  <si>
    <t>210111********2524</t>
  </si>
  <si>
    <t>赵鹏程</t>
  </si>
  <si>
    <t>210112********1224</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</si>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</sst>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0">
    <font>
      <sz val="11"/>
      <color theme="1"/>
      <name val="宋体"/>
      <charset val="134"/>
      <scheme val="minor"/>
    </font>
    <font>
      <sz val="12"/>
      <name val="宋体"/>
      <charset val="134"/>
      <scheme val="minor"/>
    </font>
    <font>
      <sz val="20"/>
      <name val="方正小标宋简体"/>
      <charset val="134"/>
    </font>
    <font>
      <sz val="12"/>
      <name val="宋体"/>
      <charset val="134"/>
    </font>
    <font>
      <sz val="12"/>
      <name val="宋体"/>
      <charset val="134"/>
      <scheme val="minor"/>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3" fillId="0" borderId="0"/>
    <xf numFmtId="0" fontId="29" fillId="0" borderId="0">
      <alignment vertical="center"/>
    </xf>
  </cellStyleXfs>
  <cellXfs count="56">
    <xf numFmtId="0" fontId="0" fillId="0" borderId="0" xfId="0">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lignment vertical="center"/>
    </xf>
    <xf numFmtId="0" fontId="2" fillId="2" borderId="0" xfId="0" applyFont="1" applyFill="1" applyAlignment="1">
      <alignment horizontal="center" vertical="center"/>
    </xf>
    <xf numFmtId="10" fontId="2" fillId="2"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2" borderId="0" xfId="0" applyFont="1" applyFill="1" applyAlignment="1">
      <alignment vertical="center"/>
    </xf>
    <xf numFmtId="10" fontId="3" fillId="2" borderId="0" xfId="0" applyNumberFormat="1" applyFont="1" applyFill="1" applyAlignment="1">
      <alignment vertical="center"/>
    </xf>
    <xf numFmtId="176" fontId="3" fillId="2" borderId="0" xfId="0" applyNumberFormat="1" applyFont="1" applyFill="1" applyAlignment="1">
      <alignment vertical="center"/>
    </xf>
    <xf numFmtId="49" fontId="4" fillId="2"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49" applyFont="1" applyFill="1" applyBorder="1" applyAlignment="1">
      <alignment horizontal="center" vertical="center" wrapText="1"/>
    </xf>
    <xf numFmtId="49" fontId="4" fillId="2" borderId="2" xfId="49" applyNumberFormat="1" applyFont="1" applyFill="1" applyBorder="1" applyAlignment="1">
      <alignment horizontal="center" vertical="center" wrapText="1"/>
    </xf>
    <xf numFmtId="10" fontId="5" fillId="2" borderId="2" xfId="0" applyNumberFormat="1" applyFont="1" applyFill="1" applyBorder="1" applyAlignment="1">
      <alignment horizontal="center" vertical="center"/>
    </xf>
    <xf numFmtId="0" fontId="6" fillId="2" borderId="2" xfId="5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wrapText="1"/>
    </xf>
    <xf numFmtId="177" fontId="7" fillId="2" borderId="2" xfId="50" applyNumberFormat="1" applyFont="1" applyFill="1" applyBorder="1" applyAlignment="1">
      <alignment horizontal="center" vertical="center"/>
    </xf>
    <xf numFmtId="0" fontId="7" fillId="2" borderId="7" xfId="0" applyFont="1" applyFill="1" applyBorder="1" applyAlignment="1">
      <alignment horizontal="center" vertical="center"/>
    </xf>
    <xf numFmtId="177" fontId="6" fillId="2" borderId="2" xfId="51"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8" fillId="2" borderId="2" xfId="0" applyFont="1" applyFill="1" applyBorder="1" applyAlignment="1">
      <alignment horizontal="center" vertical="center"/>
    </xf>
    <xf numFmtId="10"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 xfId="0" applyNumberFormat="1"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49" fontId="4" fillId="2" borderId="2" xfId="49" applyNumberFormat="1" applyFont="1" applyFill="1" applyBorder="1" applyAlignment="1" quotePrefix="1">
      <alignment horizontal="center" vertical="center" wrapText="1"/>
    </xf>
    <xf numFmtId="0" fontId="8" fillId="2" borderId="2" xfId="0" applyFont="1" applyFill="1" applyBorder="1" applyAlignment="1" quotePrefix="1">
      <alignment horizontal="center" vertical="center"/>
    </xf>
    <xf numFmtId="0" fontId="3" fillId="2" borderId="2"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3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6"/>
  <sheetViews>
    <sheetView tabSelected="1" zoomScale="80" zoomScaleNormal="80" workbookViewId="0">
      <selection activeCell="D36" sqref="D36"/>
    </sheetView>
  </sheetViews>
  <sheetFormatPr defaultColWidth="9" defaultRowHeight="14.25"/>
  <cols>
    <col min="1" max="1" width="4.875" style="1" customWidth="1"/>
    <col min="2" max="2" width="11.25" style="1" customWidth="1"/>
    <col min="3" max="3" width="20.75" style="1" customWidth="1"/>
    <col min="4" max="4" width="10.75" style="2" customWidth="1"/>
    <col min="5" max="6" width="7.75" style="1" customWidth="1"/>
    <col min="7" max="7" width="8.625" style="1" customWidth="1"/>
    <col min="8" max="9" width="10.625" style="3" customWidth="1"/>
    <col min="10" max="10" width="12.375" style="3" customWidth="1"/>
    <col min="11" max="11" width="11.75" style="3" customWidth="1"/>
    <col min="12" max="12" width="14" style="3" customWidth="1"/>
    <col min="13" max="13" width="15.125" style="3" customWidth="1"/>
    <col min="14" max="14" width="16.25" style="3" customWidth="1"/>
    <col min="15" max="15" width="10.625" style="3" customWidth="1"/>
    <col min="16" max="16" width="12.5" style="3" customWidth="1"/>
    <col min="17" max="17" width="12" style="3" customWidth="1"/>
    <col min="18" max="20" width="9.75" style="3" customWidth="1"/>
    <col min="21" max="21" width="8.625" style="3" customWidth="1"/>
    <col min="22" max="22" width="12.875" style="3" customWidth="1"/>
    <col min="23" max="23" width="14.625" style="3" customWidth="1"/>
    <col min="24" max="24" width="16.75" style="3" customWidth="1"/>
    <col min="25" max="25" width="35.125" style="1" customWidth="1"/>
    <col min="26" max="16384" width="9" style="4"/>
  </cols>
  <sheetData>
    <row r="1" ht="30" customHeight="1" spans="1:25">
      <c r="A1" s="5" t="s">
        <v>0</v>
      </c>
      <c r="B1" s="5"/>
      <c r="C1" s="5"/>
      <c r="D1" s="6"/>
      <c r="E1" s="5"/>
      <c r="F1" s="5"/>
      <c r="G1" s="5"/>
      <c r="H1" s="7"/>
      <c r="I1" s="7"/>
      <c r="J1" s="7"/>
      <c r="K1" s="7"/>
      <c r="L1" s="7"/>
      <c r="M1" s="7"/>
      <c r="N1" s="7"/>
      <c r="O1" s="7"/>
      <c r="P1" s="7"/>
      <c r="Q1" s="7"/>
      <c r="R1" s="7"/>
      <c r="S1" s="7"/>
      <c r="T1" s="7"/>
      <c r="U1" s="7"/>
      <c r="V1" s="7"/>
      <c r="W1" s="7"/>
      <c r="X1" s="7"/>
      <c r="Y1" s="5"/>
    </row>
    <row r="2" ht="17.1" customHeight="1" spans="1:25">
      <c r="A2" s="8" t="s">
        <v>1</v>
      </c>
      <c r="B2" s="8"/>
      <c r="C2" s="8"/>
      <c r="D2" s="9"/>
      <c r="E2" s="8"/>
      <c r="F2" s="8"/>
      <c r="G2" s="8"/>
      <c r="H2" s="10"/>
      <c r="I2" s="10"/>
      <c r="J2" s="10"/>
      <c r="K2" s="10"/>
      <c r="L2" s="10"/>
      <c r="M2" s="10"/>
      <c r="N2" s="10"/>
      <c r="O2" s="10"/>
      <c r="P2" s="10"/>
      <c r="Q2" s="10"/>
      <c r="R2" s="10"/>
      <c r="S2" s="10"/>
      <c r="T2" s="10"/>
      <c r="U2" s="10"/>
      <c r="V2" s="10"/>
      <c r="W2" s="10"/>
      <c r="X2" s="10"/>
      <c r="Y2" s="11" t="s">
        <v>2</v>
      </c>
    </row>
    <row r="3" ht="60" customHeight="1" spans="1:25">
      <c r="A3" s="12" t="s">
        <v>3</v>
      </c>
      <c r="B3" s="12" t="s">
        <v>4</v>
      </c>
      <c r="C3" s="12" t="s">
        <v>5</v>
      </c>
      <c r="D3" s="13" t="s">
        <v>6</v>
      </c>
      <c r="E3" s="12" t="s">
        <v>7</v>
      </c>
      <c r="F3" s="12" t="s">
        <v>8</v>
      </c>
      <c r="G3" s="12" t="s">
        <v>9</v>
      </c>
      <c r="H3" s="14" t="s">
        <v>10</v>
      </c>
      <c r="I3" s="14" t="s">
        <v>11</v>
      </c>
      <c r="J3" s="15" t="s">
        <v>12</v>
      </c>
      <c r="K3" s="15"/>
      <c r="L3" s="15"/>
      <c r="M3" s="15"/>
      <c r="N3" s="15"/>
      <c r="O3" s="14" t="s">
        <v>13</v>
      </c>
      <c r="P3" s="16" t="s">
        <v>14</v>
      </c>
      <c r="Q3" s="17"/>
      <c r="R3" s="17"/>
      <c r="S3" s="17"/>
      <c r="T3" s="17"/>
      <c r="U3" s="17"/>
      <c r="V3" s="14" t="s">
        <v>15</v>
      </c>
      <c r="W3" s="14" t="s">
        <v>16</v>
      </c>
      <c r="X3" s="14" t="s">
        <v>17</v>
      </c>
      <c r="Y3" s="12" t="s">
        <v>18</v>
      </c>
    </row>
    <row r="4" customFormat="1" ht="53.1" customHeight="1" spans="1:25">
      <c r="A4" s="18"/>
      <c r="B4" s="18"/>
      <c r="C4" s="18"/>
      <c r="D4" s="19"/>
      <c r="E4" s="18"/>
      <c r="F4" s="18"/>
      <c r="G4" s="18"/>
      <c r="H4" s="20"/>
      <c r="I4" s="20"/>
      <c r="J4" s="20" t="s">
        <v>19</v>
      </c>
      <c r="K4" s="20" t="s">
        <v>20</v>
      </c>
      <c r="L4" s="20" t="s">
        <v>21</v>
      </c>
      <c r="M4" s="20" t="s">
        <v>22</v>
      </c>
      <c r="N4" s="21" t="s">
        <v>23</v>
      </c>
      <c r="O4" s="20"/>
      <c r="P4" s="22" t="s">
        <v>19</v>
      </c>
      <c r="Q4" s="22" t="s">
        <v>20</v>
      </c>
      <c r="R4" s="22" t="s">
        <v>21</v>
      </c>
      <c r="S4" s="22" t="s">
        <v>24</v>
      </c>
      <c r="T4" s="22" t="s">
        <v>22</v>
      </c>
      <c r="U4" s="23" t="s">
        <v>23</v>
      </c>
      <c r="V4" s="20"/>
      <c r="W4" s="20"/>
      <c r="X4" s="20"/>
      <c r="Y4" s="18"/>
    </row>
    <row r="5" ht="24.95" customHeight="1" spans="1:25">
      <c r="A5" s="24">
        <v>1</v>
      </c>
      <c r="B5" s="25" t="s">
        <v>25</v>
      </c>
      <c r="C5" s="26" t="s">
        <v>26</v>
      </c>
      <c r="D5" s="27">
        <v>0.5</v>
      </c>
      <c r="E5" s="28">
        <v>19</v>
      </c>
      <c r="F5" s="28">
        <v>0</v>
      </c>
      <c r="G5" s="24" t="s">
        <v>27</v>
      </c>
      <c r="H5" s="28">
        <v>2800</v>
      </c>
      <c r="I5" s="28"/>
      <c r="J5" s="29">
        <v>161.52</v>
      </c>
      <c r="K5" s="30">
        <f t="shared" ref="K5:K9" si="0">ROUND(4359*8%,2)</f>
        <v>348.72</v>
      </c>
      <c r="L5" s="31">
        <f t="shared" ref="L5:L9" si="1">ROUND(4359*0.5%,2)</f>
        <v>21.8</v>
      </c>
      <c r="M5" s="29">
        <f t="shared" ref="M5:M11" si="2">ROUND(2800*8%,3)</f>
        <v>224</v>
      </c>
      <c r="N5" s="32">
        <v>0</v>
      </c>
      <c r="O5" s="33">
        <f>H5-N5-M5-L5-K5-J5</f>
        <v>2043.96</v>
      </c>
      <c r="P5" s="31">
        <v>694.54</v>
      </c>
      <c r="Q5" s="30">
        <f t="shared" ref="Q5:Q20" si="3">ROUND(4359*16%,3)</f>
        <v>697.44</v>
      </c>
      <c r="R5" s="31">
        <f t="shared" ref="R5:R9" si="4">ROUND(4359*0.5%,2)</f>
        <v>21.8</v>
      </c>
      <c r="S5" s="31">
        <v>13.08</v>
      </c>
      <c r="T5" s="34">
        <f t="shared" ref="T5:T11" si="5">ROUND(2800*8%,3)</f>
        <v>224</v>
      </c>
      <c r="U5" s="32"/>
      <c r="V5" s="32">
        <f t="shared" ref="V5:V20" si="6">SUM(J5:U5)</f>
        <v>4450.86</v>
      </c>
      <c r="W5" s="35">
        <f t="shared" ref="W5:W20" si="7">V5*1</f>
        <v>4450.86</v>
      </c>
      <c r="X5" s="32">
        <f t="shared" ref="X5:X20" si="8">W5*D5</f>
        <v>2225.43</v>
      </c>
      <c r="Y5" s="24"/>
    </row>
    <row r="6" ht="24.95" customHeight="1" spans="1:25">
      <c r="A6" s="24">
        <v>2</v>
      </c>
      <c r="B6" s="25" t="s">
        <v>28</v>
      </c>
      <c r="C6" s="26" t="s">
        <v>29</v>
      </c>
      <c r="D6" s="27">
        <v>0.5</v>
      </c>
      <c r="E6" s="28">
        <v>19</v>
      </c>
      <c r="F6" s="28">
        <v>0</v>
      </c>
      <c r="G6" s="24" t="s">
        <v>27</v>
      </c>
      <c r="H6" s="28">
        <v>2800</v>
      </c>
      <c r="I6" s="28"/>
      <c r="J6" s="29">
        <v>161.52</v>
      </c>
      <c r="K6" s="30">
        <f t="shared" si="0"/>
        <v>348.72</v>
      </c>
      <c r="L6" s="31">
        <f t="shared" si="1"/>
        <v>21.8</v>
      </c>
      <c r="M6" s="29">
        <f t="shared" si="2"/>
        <v>224</v>
      </c>
      <c r="N6" s="32">
        <v>0</v>
      </c>
      <c r="O6" s="33">
        <f t="shared" ref="O6:O20" si="9">H6-N6-M6-L6-K6-J6</f>
        <v>2043.96</v>
      </c>
      <c r="P6" s="31">
        <v>694.54</v>
      </c>
      <c r="Q6" s="30">
        <f t="shared" si="3"/>
        <v>697.44</v>
      </c>
      <c r="R6" s="31">
        <f t="shared" si="4"/>
        <v>21.8</v>
      </c>
      <c r="S6" s="31">
        <v>13.08</v>
      </c>
      <c r="T6" s="34">
        <f t="shared" si="5"/>
        <v>224</v>
      </c>
      <c r="U6" s="32"/>
      <c r="V6" s="32">
        <f t="shared" si="6"/>
        <v>4450.86</v>
      </c>
      <c r="W6" s="35">
        <f t="shared" si="7"/>
        <v>4450.86</v>
      </c>
      <c r="X6" s="32">
        <f t="shared" si="8"/>
        <v>2225.43</v>
      </c>
      <c r="Y6" s="24"/>
    </row>
    <row r="7" ht="24.95" customHeight="1" spans="1:25">
      <c r="A7" s="24">
        <v>3</v>
      </c>
      <c r="B7" s="25" t="s">
        <v>30</v>
      </c>
      <c r="C7" s="26" t="s">
        <v>31</v>
      </c>
      <c r="D7" s="27">
        <v>0.5</v>
      </c>
      <c r="E7" s="28">
        <v>19</v>
      </c>
      <c r="F7" s="28">
        <v>0</v>
      </c>
      <c r="G7" s="24" t="s">
        <v>27</v>
      </c>
      <c r="H7" s="28">
        <v>2800</v>
      </c>
      <c r="I7" s="28"/>
      <c r="J7" s="29">
        <v>161.52</v>
      </c>
      <c r="K7" s="30">
        <f t="shared" si="0"/>
        <v>348.72</v>
      </c>
      <c r="L7" s="31">
        <f t="shared" si="1"/>
        <v>21.8</v>
      </c>
      <c r="M7" s="29">
        <f t="shared" si="2"/>
        <v>224</v>
      </c>
      <c r="N7" s="32">
        <v>0</v>
      </c>
      <c r="O7" s="33">
        <f t="shared" si="9"/>
        <v>2043.96</v>
      </c>
      <c r="P7" s="31">
        <v>694.54</v>
      </c>
      <c r="Q7" s="30">
        <f t="shared" si="3"/>
        <v>697.44</v>
      </c>
      <c r="R7" s="31">
        <f t="shared" si="4"/>
        <v>21.8</v>
      </c>
      <c r="S7" s="31">
        <v>13.08</v>
      </c>
      <c r="T7" s="34">
        <f t="shared" si="5"/>
        <v>224</v>
      </c>
      <c r="U7" s="32"/>
      <c r="V7" s="32">
        <f t="shared" si="6"/>
        <v>4450.86</v>
      </c>
      <c r="W7" s="35">
        <f t="shared" si="7"/>
        <v>4450.86</v>
      </c>
      <c r="X7" s="32">
        <f t="shared" si="8"/>
        <v>2225.43</v>
      </c>
      <c r="Y7" s="24"/>
    </row>
    <row r="8" ht="24.95" customHeight="1" spans="1:25">
      <c r="A8" s="24">
        <v>4</v>
      </c>
      <c r="B8" s="25" t="s">
        <v>32</v>
      </c>
      <c r="C8" s="26" t="s">
        <v>33</v>
      </c>
      <c r="D8" s="27">
        <v>0.5</v>
      </c>
      <c r="E8" s="28">
        <v>19</v>
      </c>
      <c r="F8" s="28">
        <v>0</v>
      </c>
      <c r="G8" s="24" t="s">
        <v>27</v>
      </c>
      <c r="H8" s="28">
        <v>2800</v>
      </c>
      <c r="I8" s="28"/>
      <c r="J8" s="29">
        <v>161.52</v>
      </c>
      <c r="K8" s="30">
        <f t="shared" si="0"/>
        <v>348.72</v>
      </c>
      <c r="L8" s="31">
        <f t="shared" si="1"/>
        <v>21.8</v>
      </c>
      <c r="M8" s="29">
        <f t="shared" si="2"/>
        <v>224</v>
      </c>
      <c r="N8" s="32">
        <v>0</v>
      </c>
      <c r="O8" s="33">
        <f t="shared" si="9"/>
        <v>2043.96</v>
      </c>
      <c r="P8" s="31">
        <v>694.54</v>
      </c>
      <c r="Q8" s="30">
        <f t="shared" si="3"/>
        <v>697.44</v>
      </c>
      <c r="R8" s="31">
        <f t="shared" si="4"/>
        <v>21.8</v>
      </c>
      <c r="S8" s="31">
        <v>13.08</v>
      </c>
      <c r="T8" s="34">
        <f t="shared" si="5"/>
        <v>224</v>
      </c>
      <c r="U8" s="32"/>
      <c r="V8" s="32">
        <f t="shared" si="6"/>
        <v>4450.86</v>
      </c>
      <c r="W8" s="35">
        <f t="shared" si="7"/>
        <v>4450.86</v>
      </c>
      <c r="X8" s="32">
        <f t="shared" si="8"/>
        <v>2225.43</v>
      </c>
      <c r="Y8" s="24"/>
    </row>
    <row r="9" ht="24.95" customHeight="1" spans="1:25">
      <c r="A9" s="24">
        <v>5</v>
      </c>
      <c r="B9" s="25" t="s">
        <v>34</v>
      </c>
      <c r="C9" s="26" t="s">
        <v>35</v>
      </c>
      <c r="D9" s="27">
        <v>0.5</v>
      </c>
      <c r="E9" s="28">
        <v>19</v>
      </c>
      <c r="F9" s="28">
        <v>0</v>
      </c>
      <c r="G9" s="24" t="s">
        <v>27</v>
      </c>
      <c r="H9" s="28">
        <v>2900</v>
      </c>
      <c r="I9" s="28"/>
      <c r="J9" s="29">
        <v>161.52</v>
      </c>
      <c r="K9" s="30">
        <f t="shared" si="0"/>
        <v>348.72</v>
      </c>
      <c r="L9" s="31">
        <f t="shared" si="1"/>
        <v>21.8</v>
      </c>
      <c r="M9" s="29">
        <v>232</v>
      </c>
      <c r="N9" s="32">
        <v>0</v>
      </c>
      <c r="O9" s="33">
        <f t="shared" si="9"/>
        <v>2135.96</v>
      </c>
      <c r="P9" s="31">
        <v>694.54</v>
      </c>
      <c r="Q9" s="30">
        <f t="shared" si="3"/>
        <v>697.44</v>
      </c>
      <c r="R9" s="31">
        <f t="shared" si="4"/>
        <v>21.8</v>
      </c>
      <c r="S9" s="31">
        <v>13.08</v>
      </c>
      <c r="T9" s="34">
        <v>232</v>
      </c>
      <c r="U9" s="32"/>
      <c r="V9" s="32">
        <f t="shared" si="6"/>
        <v>4558.86</v>
      </c>
      <c r="W9" s="35">
        <f t="shared" si="7"/>
        <v>4558.86</v>
      </c>
      <c r="X9" s="32">
        <f t="shared" si="8"/>
        <v>2279.43</v>
      </c>
      <c r="Y9" s="24"/>
    </row>
    <row r="10" ht="24.95" customHeight="1" spans="1:25">
      <c r="A10" s="24">
        <v>6</v>
      </c>
      <c r="B10" s="25" t="s">
        <v>36</v>
      </c>
      <c r="C10" s="26" t="s">
        <v>37</v>
      </c>
      <c r="D10" s="27">
        <v>0.5</v>
      </c>
      <c r="E10" s="28">
        <v>19</v>
      </c>
      <c r="F10" s="28">
        <v>0</v>
      </c>
      <c r="G10" s="24" t="s">
        <v>27</v>
      </c>
      <c r="H10" s="28">
        <v>2800</v>
      </c>
      <c r="I10" s="28"/>
      <c r="J10" s="29">
        <v>161.52</v>
      </c>
      <c r="K10" s="30">
        <f t="shared" ref="K10:K20" si="10">ROUND(4359*8%,2)</f>
        <v>348.72</v>
      </c>
      <c r="L10" s="31">
        <f t="shared" ref="L10:L20" si="11">ROUND(4359*0.5%,2)</f>
        <v>21.8</v>
      </c>
      <c r="M10" s="29">
        <f t="shared" si="2"/>
        <v>224</v>
      </c>
      <c r="N10" s="32">
        <v>0</v>
      </c>
      <c r="O10" s="33">
        <f t="shared" si="9"/>
        <v>2043.96</v>
      </c>
      <c r="P10" s="31">
        <v>694.54</v>
      </c>
      <c r="Q10" s="30">
        <f t="shared" si="3"/>
        <v>697.44</v>
      </c>
      <c r="R10" s="31">
        <f t="shared" ref="R10:R20" si="12">ROUND(4359*0.5%,2)</f>
        <v>21.8</v>
      </c>
      <c r="S10" s="31">
        <v>13.08</v>
      </c>
      <c r="T10" s="34">
        <f t="shared" si="5"/>
        <v>224</v>
      </c>
      <c r="U10" s="32"/>
      <c r="V10" s="32">
        <f t="shared" si="6"/>
        <v>4450.86</v>
      </c>
      <c r="W10" s="35">
        <f t="shared" si="7"/>
        <v>4450.86</v>
      </c>
      <c r="X10" s="32">
        <f t="shared" si="8"/>
        <v>2225.43</v>
      </c>
      <c r="Y10" s="24"/>
    </row>
    <row r="11" ht="24.95" customHeight="1" spans="1:25">
      <c r="A11" s="24">
        <v>7</v>
      </c>
      <c r="B11" s="25" t="s">
        <v>38</v>
      </c>
      <c r="C11" s="26" t="s">
        <v>39</v>
      </c>
      <c r="D11" s="27">
        <v>0.5</v>
      </c>
      <c r="E11" s="28">
        <v>19</v>
      </c>
      <c r="F11" s="28">
        <v>0</v>
      </c>
      <c r="G11" s="24" t="s">
        <v>27</v>
      </c>
      <c r="H11" s="28">
        <v>2800</v>
      </c>
      <c r="I11" s="28"/>
      <c r="J11" s="29">
        <v>161.52</v>
      </c>
      <c r="K11" s="30">
        <f t="shared" si="10"/>
        <v>348.72</v>
      </c>
      <c r="L11" s="31">
        <f t="shared" si="11"/>
        <v>21.8</v>
      </c>
      <c r="M11" s="29">
        <f t="shared" si="2"/>
        <v>224</v>
      </c>
      <c r="N11" s="32">
        <v>0</v>
      </c>
      <c r="O11" s="33">
        <f t="shared" si="9"/>
        <v>2043.96</v>
      </c>
      <c r="P11" s="31">
        <v>694.54</v>
      </c>
      <c r="Q11" s="30">
        <f t="shared" si="3"/>
        <v>697.44</v>
      </c>
      <c r="R11" s="31">
        <f t="shared" si="12"/>
        <v>21.8</v>
      </c>
      <c r="S11" s="31">
        <v>13.08</v>
      </c>
      <c r="T11" s="34">
        <f t="shared" si="5"/>
        <v>224</v>
      </c>
      <c r="U11" s="32"/>
      <c r="V11" s="32">
        <f t="shared" si="6"/>
        <v>4450.86</v>
      </c>
      <c r="W11" s="35">
        <f t="shared" si="7"/>
        <v>4450.86</v>
      </c>
      <c r="X11" s="32">
        <f t="shared" si="8"/>
        <v>2225.43</v>
      </c>
      <c r="Y11" s="24"/>
    </row>
    <row r="12" ht="24.95" customHeight="1" spans="1:25">
      <c r="A12" s="24">
        <v>8</v>
      </c>
      <c r="B12" s="25" t="s">
        <v>40</v>
      </c>
      <c r="C12" s="26" t="s">
        <v>41</v>
      </c>
      <c r="D12" s="27">
        <v>0.5</v>
      </c>
      <c r="E12" s="28">
        <v>19</v>
      </c>
      <c r="F12" s="28">
        <v>0</v>
      </c>
      <c r="G12" s="24" t="s">
        <v>27</v>
      </c>
      <c r="H12" s="28">
        <v>3000</v>
      </c>
      <c r="I12" s="28"/>
      <c r="J12" s="29">
        <v>161.52</v>
      </c>
      <c r="K12" s="30">
        <f t="shared" si="10"/>
        <v>348.72</v>
      </c>
      <c r="L12" s="31">
        <f t="shared" si="11"/>
        <v>21.8</v>
      </c>
      <c r="M12" s="29">
        <v>240</v>
      </c>
      <c r="N12" s="32">
        <v>0</v>
      </c>
      <c r="O12" s="33">
        <f t="shared" si="9"/>
        <v>2227.96</v>
      </c>
      <c r="P12" s="31">
        <v>694.54</v>
      </c>
      <c r="Q12" s="30">
        <f t="shared" si="3"/>
        <v>697.44</v>
      </c>
      <c r="R12" s="31">
        <f t="shared" si="12"/>
        <v>21.8</v>
      </c>
      <c r="S12" s="31">
        <v>13.08</v>
      </c>
      <c r="T12" s="34">
        <v>240</v>
      </c>
      <c r="U12" s="32"/>
      <c r="V12" s="32">
        <f t="shared" si="6"/>
        <v>4666.86</v>
      </c>
      <c r="W12" s="35">
        <f t="shared" si="7"/>
        <v>4666.86</v>
      </c>
      <c r="X12" s="32">
        <f t="shared" si="8"/>
        <v>2333.43</v>
      </c>
      <c r="Y12" s="24"/>
    </row>
    <row r="13" ht="24.95" customHeight="1" spans="1:25">
      <c r="A13" s="24">
        <v>9</v>
      </c>
      <c r="B13" s="25" t="s">
        <v>42</v>
      </c>
      <c r="C13" s="26" t="s">
        <v>43</v>
      </c>
      <c r="D13" s="27">
        <v>0.5</v>
      </c>
      <c r="E13" s="28">
        <v>19</v>
      </c>
      <c r="F13" s="28">
        <v>0</v>
      </c>
      <c r="G13" s="24" t="s">
        <v>27</v>
      </c>
      <c r="H13" s="28">
        <v>2800</v>
      </c>
      <c r="I13" s="28"/>
      <c r="J13" s="29">
        <v>161.52</v>
      </c>
      <c r="K13" s="30">
        <f t="shared" si="10"/>
        <v>348.72</v>
      </c>
      <c r="L13" s="31">
        <f t="shared" si="11"/>
        <v>21.8</v>
      </c>
      <c r="M13" s="29">
        <f t="shared" ref="M13:M15" si="13">ROUND(2800*8%,3)</f>
        <v>224</v>
      </c>
      <c r="N13" s="32">
        <v>0</v>
      </c>
      <c r="O13" s="33">
        <f t="shared" si="9"/>
        <v>2043.96</v>
      </c>
      <c r="P13" s="31">
        <v>694.54</v>
      </c>
      <c r="Q13" s="30">
        <f t="shared" si="3"/>
        <v>697.44</v>
      </c>
      <c r="R13" s="31">
        <f t="shared" si="12"/>
        <v>21.8</v>
      </c>
      <c r="S13" s="31">
        <v>13.08</v>
      </c>
      <c r="T13" s="34">
        <f t="shared" ref="T13:T15" si="14">ROUND(2800*8%,3)</f>
        <v>224</v>
      </c>
      <c r="U13" s="32"/>
      <c r="V13" s="32">
        <f t="shared" si="6"/>
        <v>4450.86</v>
      </c>
      <c r="W13" s="35">
        <f t="shared" si="7"/>
        <v>4450.86</v>
      </c>
      <c r="X13" s="32">
        <f t="shared" si="8"/>
        <v>2225.43</v>
      </c>
      <c r="Y13" s="24"/>
    </row>
    <row r="14" ht="24.95" customHeight="1" spans="1:25">
      <c r="A14" s="24">
        <v>10</v>
      </c>
      <c r="B14" s="25" t="s">
        <v>44</v>
      </c>
      <c r="C14" s="56" t="s">
        <v>45</v>
      </c>
      <c r="D14" s="27">
        <v>0.5</v>
      </c>
      <c r="E14" s="28">
        <v>19</v>
      </c>
      <c r="F14" s="28">
        <v>0</v>
      </c>
      <c r="G14" s="24" t="s">
        <v>27</v>
      </c>
      <c r="H14" s="28">
        <v>2800</v>
      </c>
      <c r="I14" s="28"/>
      <c r="J14" s="29">
        <v>161.52</v>
      </c>
      <c r="K14" s="30">
        <f t="shared" si="10"/>
        <v>348.72</v>
      </c>
      <c r="L14" s="31">
        <f t="shared" si="11"/>
        <v>21.8</v>
      </c>
      <c r="M14" s="29">
        <f t="shared" si="13"/>
        <v>224</v>
      </c>
      <c r="N14" s="32">
        <v>0</v>
      </c>
      <c r="O14" s="33">
        <f t="shared" si="9"/>
        <v>2043.96</v>
      </c>
      <c r="P14" s="31">
        <v>694.54</v>
      </c>
      <c r="Q14" s="30">
        <f t="shared" si="3"/>
        <v>697.44</v>
      </c>
      <c r="R14" s="31">
        <f t="shared" si="12"/>
        <v>21.8</v>
      </c>
      <c r="S14" s="31">
        <v>13.08</v>
      </c>
      <c r="T14" s="34">
        <f t="shared" si="14"/>
        <v>224</v>
      </c>
      <c r="U14" s="32"/>
      <c r="V14" s="32">
        <f t="shared" si="6"/>
        <v>4450.86</v>
      </c>
      <c r="W14" s="35">
        <f t="shared" si="7"/>
        <v>4450.86</v>
      </c>
      <c r="X14" s="32">
        <f t="shared" si="8"/>
        <v>2225.43</v>
      </c>
      <c r="Y14" s="24"/>
    </row>
    <row r="15" ht="24.95" customHeight="1" spans="1:25">
      <c r="A15" s="24">
        <v>11</v>
      </c>
      <c r="B15" s="36" t="s">
        <v>46</v>
      </c>
      <c r="C15" s="37" t="s">
        <v>47</v>
      </c>
      <c r="D15" s="27">
        <v>0.5</v>
      </c>
      <c r="E15" s="28">
        <v>19</v>
      </c>
      <c r="F15" s="28">
        <v>0</v>
      </c>
      <c r="G15" s="24" t="s">
        <v>27</v>
      </c>
      <c r="H15" s="28">
        <v>2800</v>
      </c>
      <c r="I15" s="28"/>
      <c r="J15" s="29">
        <v>161.52</v>
      </c>
      <c r="K15" s="30">
        <f t="shared" si="10"/>
        <v>348.72</v>
      </c>
      <c r="L15" s="31">
        <f t="shared" si="11"/>
        <v>21.8</v>
      </c>
      <c r="M15" s="29">
        <f t="shared" si="13"/>
        <v>224</v>
      </c>
      <c r="N15" s="32">
        <v>0</v>
      </c>
      <c r="O15" s="33">
        <f t="shared" si="9"/>
        <v>2043.96</v>
      </c>
      <c r="P15" s="31">
        <v>694.54</v>
      </c>
      <c r="Q15" s="30">
        <f t="shared" si="3"/>
        <v>697.44</v>
      </c>
      <c r="R15" s="31">
        <f t="shared" si="12"/>
        <v>21.8</v>
      </c>
      <c r="S15" s="31">
        <v>13.08</v>
      </c>
      <c r="T15" s="34">
        <f t="shared" si="14"/>
        <v>224</v>
      </c>
      <c r="U15" s="32"/>
      <c r="V15" s="32">
        <f t="shared" si="6"/>
        <v>4450.86</v>
      </c>
      <c r="W15" s="35">
        <f t="shared" si="7"/>
        <v>4450.86</v>
      </c>
      <c r="X15" s="32">
        <f t="shared" si="8"/>
        <v>2225.43</v>
      </c>
      <c r="Y15" s="24"/>
    </row>
    <row r="16" ht="24.95" customHeight="1" spans="1:25">
      <c r="A16" s="24">
        <v>12</v>
      </c>
      <c r="B16" s="36" t="s">
        <v>48</v>
      </c>
      <c r="C16" s="37" t="s">
        <v>49</v>
      </c>
      <c r="D16" s="27">
        <v>0.5</v>
      </c>
      <c r="E16" s="28">
        <v>19</v>
      </c>
      <c r="F16" s="28">
        <v>0</v>
      </c>
      <c r="G16" s="24" t="s">
        <v>27</v>
      </c>
      <c r="H16" s="28">
        <v>3000</v>
      </c>
      <c r="I16" s="28"/>
      <c r="J16" s="29">
        <v>161.52</v>
      </c>
      <c r="K16" s="30">
        <f t="shared" si="10"/>
        <v>348.72</v>
      </c>
      <c r="L16" s="31">
        <f t="shared" si="11"/>
        <v>21.8</v>
      </c>
      <c r="M16" s="29">
        <v>240</v>
      </c>
      <c r="N16" s="32">
        <v>0</v>
      </c>
      <c r="O16" s="33">
        <f t="shared" si="9"/>
        <v>2227.96</v>
      </c>
      <c r="P16" s="31">
        <v>694.54</v>
      </c>
      <c r="Q16" s="30">
        <f t="shared" si="3"/>
        <v>697.44</v>
      </c>
      <c r="R16" s="31">
        <f t="shared" si="12"/>
        <v>21.8</v>
      </c>
      <c r="S16" s="31">
        <v>13.08</v>
      </c>
      <c r="T16" s="34">
        <v>240</v>
      </c>
      <c r="U16" s="32"/>
      <c r="V16" s="32">
        <f t="shared" si="6"/>
        <v>4666.86</v>
      </c>
      <c r="W16" s="35">
        <f t="shared" si="7"/>
        <v>4666.86</v>
      </c>
      <c r="X16" s="32">
        <f t="shared" si="8"/>
        <v>2333.43</v>
      </c>
      <c r="Y16" s="24"/>
    </row>
    <row r="17" ht="24.95" customHeight="1" spans="1:25">
      <c r="A17" s="24">
        <v>13</v>
      </c>
      <c r="B17" s="36" t="s">
        <v>50</v>
      </c>
      <c r="C17" s="37" t="s">
        <v>51</v>
      </c>
      <c r="D17" s="27">
        <v>0.5</v>
      </c>
      <c r="E17" s="28">
        <v>19</v>
      </c>
      <c r="F17" s="28">
        <v>0</v>
      </c>
      <c r="G17" s="24" t="s">
        <v>27</v>
      </c>
      <c r="H17" s="28">
        <v>2800</v>
      </c>
      <c r="I17" s="28"/>
      <c r="J17" s="29">
        <v>161.52</v>
      </c>
      <c r="K17" s="30">
        <f t="shared" si="10"/>
        <v>348.72</v>
      </c>
      <c r="L17" s="31">
        <f t="shared" si="11"/>
        <v>21.8</v>
      </c>
      <c r="M17" s="29">
        <f>ROUND(2800*8%,3)</f>
        <v>224</v>
      </c>
      <c r="N17" s="32">
        <v>0</v>
      </c>
      <c r="O17" s="33">
        <f t="shared" si="9"/>
        <v>2043.96</v>
      </c>
      <c r="P17" s="31">
        <v>694.54</v>
      </c>
      <c r="Q17" s="30">
        <f t="shared" si="3"/>
        <v>697.44</v>
      </c>
      <c r="R17" s="31">
        <f t="shared" si="12"/>
        <v>21.8</v>
      </c>
      <c r="S17" s="31">
        <v>13.08</v>
      </c>
      <c r="T17" s="34">
        <f>ROUND(2800*8%,3)</f>
        <v>224</v>
      </c>
      <c r="U17" s="32"/>
      <c r="V17" s="32">
        <f t="shared" si="6"/>
        <v>4450.86</v>
      </c>
      <c r="W17" s="35">
        <f t="shared" si="7"/>
        <v>4450.86</v>
      </c>
      <c r="X17" s="32">
        <f t="shared" si="8"/>
        <v>2225.43</v>
      </c>
      <c r="Y17" s="24"/>
    </row>
    <row r="18" ht="24.95" customHeight="1" spans="1:25">
      <c r="A18" s="24">
        <v>14</v>
      </c>
      <c r="B18" s="36" t="s">
        <v>52</v>
      </c>
      <c r="C18" s="37" t="s">
        <v>53</v>
      </c>
      <c r="D18" s="27">
        <v>0.5</v>
      </c>
      <c r="E18" s="28">
        <v>19</v>
      </c>
      <c r="F18" s="28">
        <v>0</v>
      </c>
      <c r="G18" s="24" t="s">
        <v>27</v>
      </c>
      <c r="H18" s="28">
        <v>2800</v>
      </c>
      <c r="I18" s="28"/>
      <c r="J18" s="29">
        <v>161.52</v>
      </c>
      <c r="K18" s="30">
        <f t="shared" si="10"/>
        <v>348.72</v>
      </c>
      <c r="L18" s="31">
        <f t="shared" si="11"/>
        <v>21.8</v>
      </c>
      <c r="M18" s="29">
        <f>ROUND(2800*8%,3)</f>
        <v>224</v>
      </c>
      <c r="N18" s="32">
        <v>0</v>
      </c>
      <c r="O18" s="33">
        <f t="shared" si="9"/>
        <v>2043.96</v>
      </c>
      <c r="P18" s="31">
        <v>694.54</v>
      </c>
      <c r="Q18" s="30">
        <f t="shared" si="3"/>
        <v>697.44</v>
      </c>
      <c r="R18" s="31">
        <f t="shared" si="12"/>
        <v>21.8</v>
      </c>
      <c r="S18" s="31">
        <v>13.08</v>
      </c>
      <c r="T18" s="34">
        <f>ROUND(2800*8%,3)</f>
        <v>224</v>
      </c>
      <c r="U18" s="32"/>
      <c r="V18" s="32">
        <f t="shared" si="6"/>
        <v>4450.86</v>
      </c>
      <c r="W18" s="35">
        <f t="shared" si="7"/>
        <v>4450.86</v>
      </c>
      <c r="X18" s="32">
        <f t="shared" si="8"/>
        <v>2225.43</v>
      </c>
      <c r="Y18" s="24"/>
    </row>
    <row r="19" ht="24.95" customHeight="1" spans="1:25">
      <c r="A19" s="24">
        <v>15</v>
      </c>
      <c r="B19" s="36" t="s">
        <v>54</v>
      </c>
      <c r="C19" s="37" t="s">
        <v>55</v>
      </c>
      <c r="D19" s="27">
        <v>0.5</v>
      </c>
      <c r="E19" s="28">
        <v>19</v>
      </c>
      <c r="F19" s="28">
        <v>0</v>
      </c>
      <c r="G19" s="24" t="s">
        <v>27</v>
      </c>
      <c r="H19" s="28">
        <v>2900</v>
      </c>
      <c r="I19" s="28"/>
      <c r="J19" s="29">
        <v>161.52</v>
      </c>
      <c r="K19" s="30">
        <f t="shared" si="10"/>
        <v>348.72</v>
      </c>
      <c r="L19" s="31">
        <f t="shared" si="11"/>
        <v>21.8</v>
      </c>
      <c r="M19" s="29">
        <f t="shared" ref="M19" si="15">ROUND(2900*8%,3)</f>
        <v>232</v>
      </c>
      <c r="N19" s="32">
        <v>0</v>
      </c>
      <c r="O19" s="33">
        <f t="shared" si="9"/>
        <v>2135.96</v>
      </c>
      <c r="P19" s="31">
        <v>694.54</v>
      </c>
      <c r="Q19" s="30">
        <f t="shared" si="3"/>
        <v>697.44</v>
      </c>
      <c r="R19" s="31">
        <f t="shared" si="12"/>
        <v>21.8</v>
      </c>
      <c r="S19" s="31">
        <v>13.08</v>
      </c>
      <c r="T19" s="34">
        <f t="shared" ref="T19" si="16">ROUND(2900*8%,3)</f>
        <v>232</v>
      </c>
      <c r="U19" s="32"/>
      <c r="V19" s="32">
        <f t="shared" si="6"/>
        <v>4558.86</v>
      </c>
      <c r="W19" s="35">
        <f t="shared" si="7"/>
        <v>4558.86</v>
      </c>
      <c r="X19" s="32">
        <f t="shared" si="8"/>
        <v>2279.43</v>
      </c>
      <c r="Y19" s="24"/>
    </row>
    <row r="20" ht="24.95" customHeight="1" spans="1:25">
      <c r="A20" s="24">
        <v>16</v>
      </c>
      <c r="B20" s="36" t="s">
        <v>56</v>
      </c>
      <c r="C20" s="37" t="s">
        <v>57</v>
      </c>
      <c r="D20" s="27">
        <v>0.5</v>
      </c>
      <c r="E20" s="28">
        <v>19</v>
      </c>
      <c r="F20" s="28">
        <v>0</v>
      </c>
      <c r="G20" s="24" t="s">
        <v>27</v>
      </c>
      <c r="H20" s="28">
        <v>3000</v>
      </c>
      <c r="I20" s="28"/>
      <c r="J20" s="29">
        <v>161.52</v>
      </c>
      <c r="K20" s="30">
        <f t="shared" si="10"/>
        <v>348.72</v>
      </c>
      <c r="L20" s="31">
        <f t="shared" si="11"/>
        <v>21.8</v>
      </c>
      <c r="M20" s="29">
        <v>240</v>
      </c>
      <c r="N20" s="32">
        <v>0</v>
      </c>
      <c r="O20" s="33">
        <f t="shared" si="9"/>
        <v>2227.96</v>
      </c>
      <c r="P20" s="31">
        <v>694.54</v>
      </c>
      <c r="Q20" s="30">
        <f t="shared" si="3"/>
        <v>697.44</v>
      </c>
      <c r="R20" s="31">
        <f t="shared" si="12"/>
        <v>21.8</v>
      </c>
      <c r="S20" s="31">
        <v>13.08</v>
      </c>
      <c r="T20" s="34">
        <v>240</v>
      </c>
      <c r="U20" s="32"/>
      <c r="V20" s="32">
        <f t="shared" si="6"/>
        <v>4666.86</v>
      </c>
      <c r="W20" s="35">
        <f t="shared" si="7"/>
        <v>4666.86</v>
      </c>
      <c r="X20" s="32">
        <f t="shared" si="8"/>
        <v>2333.43</v>
      </c>
      <c r="Y20" s="24"/>
    </row>
    <row r="21" ht="63" customHeight="1" spans="1:25">
      <c r="A21" s="24">
        <v>17</v>
      </c>
      <c r="B21" s="36" t="s">
        <v>58</v>
      </c>
      <c r="C21" s="57" t="s">
        <v>59</v>
      </c>
      <c r="D21" s="27">
        <v>0.5</v>
      </c>
      <c r="E21" s="28">
        <v>10</v>
      </c>
      <c r="F21" s="28">
        <v>9</v>
      </c>
      <c r="G21" s="24" t="s">
        <v>27</v>
      </c>
      <c r="H21" s="28">
        <v>2800</v>
      </c>
      <c r="I21" s="28">
        <v>845.77</v>
      </c>
      <c r="J21" s="29">
        <v>161.52</v>
      </c>
      <c r="K21" s="30">
        <f t="shared" ref="K21:K28" si="17">ROUND(4359*8%,2)</f>
        <v>348.72</v>
      </c>
      <c r="L21" s="31">
        <f t="shared" ref="L21:L28" si="18">ROUND(4359*0.5%,2)</f>
        <v>21.8</v>
      </c>
      <c r="M21" s="29">
        <f t="shared" ref="M21:M28" si="19">ROUND(2800*8%,3)</f>
        <v>224</v>
      </c>
      <c r="N21" s="32">
        <v>0</v>
      </c>
      <c r="O21" s="33">
        <f>H21-M21-L21-K21-J21-I21</f>
        <v>1198.19</v>
      </c>
      <c r="P21" s="31">
        <v>694.54</v>
      </c>
      <c r="Q21" s="30">
        <f t="shared" ref="Q21:Q28" si="20">ROUND(4359*16%,3)</f>
        <v>697.44</v>
      </c>
      <c r="R21" s="31">
        <f t="shared" ref="R21:R28" si="21">ROUND(4359*0.5%,2)</f>
        <v>21.8</v>
      </c>
      <c r="S21" s="31">
        <v>13.08</v>
      </c>
      <c r="T21" s="34">
        <f t="shared" ref="T21:T28" si="22">ROUND(2800*8%,3)</f>
        <v>224</v>
      </c>
      <c r="U21" s="32"/>
      <c r="V21" s="32">
        <f t="shared" ref="V21:V28" si="23">SUM(J21:U21)</f>
        <v>3605.09</v>
      </c>
      <c r="W21" s="35">
        <f t="shared" ref="W21:W28" si="24">V21*1</f>
        <v>3605.09</v>
      </c>
      <c r="X21" s="32">
        <f t="shared" ref="X21:X28" si="25">W21*D21</f>
        <v>1802.545</v>
      </c>
      <c r="Y21" s="24" t="s">
        <v>60</v>
      </c>
    </row>
    <row r="22" ht="24.95" customHeight="1" spans="1:25">
      <c r="A22" s="24">
        <v>18</v>
      </c>
      <c r="B22" s="36" t="s">
        <v>61</v>
      </c>
      <c r="C22" s="37" t="s">
        <v>62</v>
      </c>
      <c r="D22" s="27">
        <v>0.5</v>
      </c>
      <c r="E22" s="28">
        <v>19</v>
      </c>
      <c r="F22" s="28">
        <v>0</v>
      </c>
      <c r="G22" s="24" t="s">
        <v>27</v>
      </c>
      <c r="H22" s="28">
        <v>2800</v>
      </c>
      <c r="I22" s="28"/>
      <c r="J22" s="29">
        <v>161.52</v>
      </c>
      <c r="K22" s="30">
        <f t="shared" si="17"/>
        <v>348.72</v>
      </c>
      <c r="L22" s="31">
        <f t="shared" si="18"/>
        <v>21.8</v>
      </c>
      <c r="M22" s="29">
        <f t="shared" si="19"/>
        <v>224</v>
      </c>
      <c r="N22" s="32">
        <v>0</v>
      </c>
      <c r="O22" s="33">
        <f t="shared" ref="O22:O27" si="26">H22-N22-M22-L22-K22-J22</f>
        <v>2043.96</v>
      </c>
      <c r="P22" s="31">
        <v>694.54</v>
      </c>
      <c r="Q22" s="30">
        <f t="shared" si="20"/>
        <v>697.44</v>
      </c>
      <c r="R22" s="31">
        <f t="shared" si="21"/>
        <v>21.8</v>
      </c>
      <c r="S22" s="31">
        <v>13.08</v>
      </c>
      <c r="T22" s="34">
        <f t="shared" si="22"/>
        <v>224</v>
      </c>
      <c r="U22" s="32"/>
      <c r="V22" s="32">
        <f t="shared" si="23"/>
        <v>4450.86</v>
      </c>
      <c r="W22" s="35">
        <f t="shared" si="24"/>
        <v>4450.86</v>
      </c>
      <c r="X22" s="32">
        <f t="shared" si="25"/>
        <v>2225.43</v>
      </c>
      <c r="Y22" s="24"/>
    </row>
    <row r="23" ht="24.95" customHeight="1" spans="1:25">
      <c r="A23" s="24">
        <v>19</v>
      </c>
      <c r="B23" s="36" t="s">
        <v>63</v>
      </c>
      <c r="C23" s="37" t="s">
        <v>64</v>
      </c>
      <c r="D23" s="27">
        <v>0.5</v>
      </c>
      <c r="E23" s="28">
        <v>19</v>
      </c>
      <c r="F23" s="28">
        <v>0</v>
      </c>
      <c r="G23" s="24" t="s">
        <v>27</v>
      </c>
      <c r="H23" s="28">
        <v>2800</v>
      </c>
      <c r="I23" s="28"/>
      <c r="J23" s="29">
        <v>161.52</v>
      </c>
      <c r="K23" s="30">
        <f t="shared" si="17"/>
        <v>348.72</v>
      </c>
      <c r="L23" s="31">
        <f t="shared" si="18"/>
        <v>21.8</v>
      </c>
      <c r="M23" s="29">
        <f t="shared" si="19"/>
        <v>224</v>
      </c>
      <c r="N23" s="32">
        <v>0</v>
      </c>
      <c r="O23" s="33">
        <f t="shared" si="26"/>
        <v>2043.96</v>
      </c>
      <c r="P23" s="31">
        <v>694.54</v>
      </c>
      <c r="Q23" s="30">
        <f t="shared" si="20"/>
        <v>697.44</v>
      </c>
      <c r="R23" s="31">
        <f t="shared" si="21"/>
        <v>21.8</v>
      </c>
      <c r="S23" s="31">
        <v>13.08</v>
      </c>
      <c r="T23" s="34">
        <f t="shared" si="22"/>
        <v>224</v>
      </c>
      <c r="U23" s="32"/>
      <c r="V23" s="32">
        <f t="shared" si="23"/>
        <v>4450.86</v>
      </c>
      <c r="W23" s="35">
        <f t="shared" si="24"/>
        <v>4450.86</v>
      </c>
      <c r="X23" s="32">
        <f t="shared" si="25"/>
        <v>2225.43</v>
      </c>
      <c r="Y23" s="24"/>
    </row>
    <row r="24" ht="24.95" customHeight="1" spans="1:25">
      <c r="A24" s="24">
        <v>20</v>
      </c>
      <c r="B24" s="36" t="s">
        <v>65</v>
      </c>
      <c r="C24" s="37" t="s">
        <v>66</v>
      </c>
      <c r="D24" s="27">
        <v>0.5</v>
      </c>
      <c r="E24" s="28">
        <v>19</v>
      </c>
      <c r="F24" s="28">
        <v>0</v>
      </c>
      <c r="G24" s="24" t="s">
        <v>27</v>
      </c>
      <c r="H24" s="28">
        <v>2800</v>
      </c>
      <c r="I24" s="28"/>
      <c r="J24" s="29">
        <v>161.52</v>
      </c>
      <c r="K24" s="30">
        <f t="shared" si="17"/>
        <v>348.72</v>
      </c>
      <c r="L24" s="31">
        <f t="shared" si="18"/>
        <v>21.8</v>
      </c>
      <c r="M24" s="29">
        <f t="shared" si="19"/>
        <v>224</v>
      </c>
      <c r="N24" s="32">
        <v>0</v>
      </c>
      <c r="O24" s="33">
        <f t="shared" si="26"/>
        <v>2043.96</v>
      </c>
      <c r="P24" s="31">
        <v>694.54</v>
      </c>
      <c r="Q24" s="30">
        <f t="shared" si="20"/>
        <v>697.44</v>
      </c>
      <c r="R24" s="31">
        <f t="shared" si="21"/>
        <v>21.8</v>
      </c>
      <c r="S24" s="31">
        <v>13.08</v>
      </c>
      <c r="T24" s="34">
        <f t="shared" si="22"/>
        <v>224</v>
      </c>
      <c r="U24" s="32"/>
      <c r="V24" s="32">
        <f t="shared" si="23"/>
        <v>4450.86</v>
      </c>
      <c r="W24" s="35">
        <f t="shared" si="24"/>
        <v>4450.86</v>
      </c>
      <c r="X24" s="32">
        <f t="shared" si="25"/>
        <v>2225.43</v>
      </c>
      <c r="Y24" s="24"/>
    </row>
    <row r="25" ht="24.95" customHeight="1" spans="1:25">
      <c r="A25" s="24">
        <v>21</v>
      </c>
      <c r="B25" s="36" t="s">
        <v>67</v>
      </c>
      <c r="C25" s="37" t="s">
        <v>68</v>
      </c>
      <c r="D25" s="27">
        <v>0.5</v>
      </c>
      <c r="E25" s="28">
        <v>19</v>
      </c>
      <c r="F25" s="28">
        <v>0</v>
      </c>
      <c r="G25" s="24" t="s">
        <v>27</v>
      </c>
      <c r="H25" s="28">
        <v>2800</v>
      </c>
      <c r="I25" s="28"/>
      <c r="J25" s="29">
        <v>161.52</v>
      </c>
      <c r="K25" s="30">
        <f t="shared" si="17"/>
        <v>348.72</v>
      </c>
      <c r="L25" s="31">
        <f t="shared" si="18"/>
        <v>21.8</v>
      </c>
      <c r="M25" s="29">
        <f t="shared" si="19"/>
        <v>224</v>
      </c>
      <c r="N25" s="32">
        <v>0</v>
      </c>
      <c r="O25" s="33">
        <f t="shared" si="26"/>
        <v>2043.96</v>
      </c>
      <c r="P25" s="31">
        <v>694.54</v>
      </c>
      <c r="Q25" s="30">
        <f t="shared" si="20"/>
        <v>697.44</v>
      </c>
      <c r="R25" s="31">
        <f t="shared" si="21"/>
        <v>21.8</v>
      </c>
      <c r="S25" s="31">
        <v>13.08</v>
      </c>
      <c r="T25" s="34">
        <f t="shared" si="22"/>
        <v>224</v>
      </c>
      <c r="U25" s="32"/>
      <c r="V25" s="32">
        <f t="shared" si="23"/>
        <v>4450.86</v>
      </c>
      <c r="W25" s="35">
        <f t="shared" si="24"/>
        <v>4450.86</v>
      </c>
      <c r="X25" s="32">
        <f t="shared" si="25"/>
        <v>2225.43</v>
      </c>
      <c r="Y25" s="24"/>
    </row>
    <row r="26" ht="24.95" customHeight="1" spans="1:25">
      <c r="A26" s="24">
        <v>22</v>
      </c>
      <c r="B26" s="36" t="s">
        <v>69</v>
      </c>
      <c r="C26" s="37" t="s">
        <v>70</v>
      </c>
      <c r="D26" s="27">
        <v>0.5</v>
      </c>
      <c r="E26" s="28">
        <v>19</v>
      </c>
      <c r="F26" s="28">
        <v>0</v>
      </c>
      <c r="G26" s="24" t="s">
        <v>27</v>
      </c>
      <c r="H26" s="28">
        <v>2900</v>
      </c>
      <c r="I26" s="28"/>
      <c r="J26" s="29">
        <v>161.52</v>
      </c>
      <c r="K26" s="30">
        <f t="shared" si="17"/>
        <v>348.72</v>
      </c>
      <c r="L26" s="31">
        <f t="shared" si="18"/>
        <v>21.8</v>
      </c>
      <c r="M26" s="29">
        <v>232</v>
      </c>
      <c r="N26" s="32">
        <v>0</v>
      </c>
      <c r="O26" s="33">
        <f t="shared" si="26"/>
        <v>2135.96</v>
      </c>
      <c r="P26" s="31">
        <v>694.54</v>
      </c>
      <c r="Q26" s="30">
        <f t="shared" si="20"/>
        <v>697.44</v>
      </c>
      <c r="R26" s="31">
        <f t="shared" si="21"/>
        <v>21.8</v>
      </c>
      <c r="S26" s="31">
        <v>13.08</v>
      </c>
      <c r="T26" s="34">
        <v>232</v>
      </c>
      <c r="U26" s="32"/>
      <c r="V26" s="32">
        <f t="shared" si="23"/>
        <v>4558.86</v>
      </c>
      <c r="W26" s="35">
        <f t="shared" si="24"/>
        <v>4558.86</v>
      </c>
      <c r="X26" s="32">
        <f t="shared" si="25"/>
        <v>2279.43</v>
      </c>
      <c r="Y26" s="24"/>
    </row>
    <row r="27" ht="24.95" customHeight="1" spans="1:25">
      <c r="A27" s="24">
        <v>23</v>
      </c>
      <c r="B27" s="36" t="s">
        <v>71</v>
      </c>
      <c r="C27" s="37" t="s">
        <v>72</v>
      </c>
      <c r="D27" s="27">
        <v>0.5</v>
      </c>
      <c r="E27" s="28">
        <v>19</v>
      </c>
      <c r="F27" s="28">
        <v>0</v>
      </c>
      <c r="G27" s="24" t="s">
        <v>27</v>
      </c>
      <c r="H27" s="28">
        <v>2800</v>
      </c>
      <c r="I27" s="28"/>
      <c r="J27" s="29">
        <v>161.52</v>
      </c>
      <c r="K27" s="30">
        <f t="shared" si="17"/>
        <v>348.72</v>
      </c>
      <c r="L27" s="31">
        <f t="shared" si="18"/>
        <v>21.8</v>
      </c>
      <c r="M27" s="29">
        <f t="shared" si="19"/>
        <v>224</v>
      </c>
      <c r="N27" s="32">
        <v>0</v>
      </c>
      <c r="O27" s="33">
        <f t="shared" si="26"/>
        <v>2043.96</v>
      </c>
      <c r="P27" s="31">
        <v>694.54</v>
      </c>
      <c r="Q27" s="30">
        <f t="shared" si="20"/>
        <v>697.44</v>
      </c>
      <c r="R27" s="31">
        <f t="shared" si="21"/>
        <v>21.8</v>
      </c>
      <c r="S27" s="31">
        <v>13.08</v>
      </c>
      <c r="T27" s="34">
        <f t="shared" si="22"/>
        <v>224</v>
      </c>
      <c r="U27" s="32"/>
      <c r="V27" s="32">
        <f t="shared" si="23"/>
        <v>4450.86</v>
      </c>
      <c r="W27" s="35">
        <f t="shared" si="24"/>
        <v>4450.86</v>
      </c>
      <c r="X27" s="32">
        <f t="shared" si="25"/>
        <v>2225.43</v>
      </c>
      <c r="Y27" s="24"/>
    </row>
    <row r="28" ht="24.95" customHeight="1" spans="1:25">
      <c r="A28" s="24">
        <v>24</v>
      </c>
      <c r="B28" s="36" t="s">
        <v>73</v>
      </c>
      <c r="C28" s="58" t="s">
        <v>74</v>
      </c>
      <c r="D28" s="27">
        <v>0.5</v>
      </c>
      <c r="E28" s="28">
        <v>19</v>
      </c>
      <c r="F28" s="28">
        <v>0</v>
      </c>
      <c r="G28" s="24" t="s">
        <v>27</v>
      </c>
      <c r="H28" s="28">
        <v>2800</v>
      </c>
      <c r="I28" s="28"/>
      <c r="J28" s="29">
        <v>161.52</v>
      </c>
      <c r="K28" s="30">
        <f t="shared" si="17"/>
        <v>348.72</v>
      </c>
      <c r="L28" s="31">
        <f t="shared" si="18"/>
        <v>21.8</v>
      </c>
      <c r="M28" s="29">
        <f t="shared" si="19"/>
        <v>224</v>
      </c>
      <c r="N28" s="32">
        <v>0</v>
      </c>
      <c r="O28" s="33">
        <f>H28-N28-M28-L28-K28-J28-I28</f>
        <v>2043.96</v>
      </c>
      <c r="P28" s="31">
        <v>694.54</v>
      </c>
      <c r="Q28" s="30">
        <f t="shared" si="20"/>
        <v>697.44</v>
      </c>
      <c r="R28" s="31">
        <f t="shared" si="21"/>
        <v>21.8</v>
      </c>
      <c r="S28" s="31">
        <v>13.08</v>
      </c>
      <c r="T28" s="34">
        <f t="shared" si="22"/>
        <v>224</v>
      </c>
      <c r="U28" s="32"/>
      <c r="V28" s="32">
        <f t="shared" si="23"/>
        <v>4450.86</v>
      </c>
      <c r="W28" s="35">
        <f t="shared" si="24"/>
        <v>4450.86</v>
      </c>
      <c r="X28" s="32">
        <f t="shared" si="25"/>
        <v>2225.43</v>
      </c>
      <c r="Y28" s="24"/>
    </row>
    <row r="29" ht="20.1" customHeight="1" spans="1:25">
      <c r="A29" s="24" t="s">
        <v>75</v>
      </c>
      <c r="B29" s="24"/>
      <c r="C29" s="24" t="s">
        <v>76</v>
      </c>
      <c r="D29" s="39" t="s">
        <v>77</v>
      </c>
      <c r="E29" s="40" t="s">
        <v>78</v>
      </c>
      <c r="F29" s="41"/>
      <c r="G29" s="42"/>
      <c r="H29" s="32">
        <f t="shared" ref="H29:T29" si="27">SUM(H5:H28)</f>
        <v>68100</v>
      </c>
      <c r="I29" s="32">
        <f t="shared" si="27"/>
        <v>845.77</v>
      </c>
      <c r="J29" s="32">
        <f t="shared" si="27"/>
        <v>3876.48</v>
      </c>
      <c r="K29" s="32">
        <f t="shared" si="27"/>
        <v>8369.28</v>
      </c>
      <c r="L29" s="32">
        <f t="shared" si="27"/>
        <v>523.2</v>
      </c>
      <c r="M29" s="32">
        <f t="shared" si="27"/>
        <v>5448</v>
      </c>
      <c r="N29" s="32">
        <f t="shared" si="27"/>
        <v>0</v>
      </c>
      <c r="O29" s="32">
        <f t="shared" si="27"/>
        <v>49037.27</v>
      </c>
      <c r="P29" s="43">
        <f t="shared" si="27"/>
        <v>16668.96</v>
      </c>
      <c r="Q29" s="43">
        <f t="shared" si="27"/>
        <v>16738.56</v>
      </c>
      <c r="R29" s="43">
        <f t="shared" si="27"/>
        <v>523.2</v>
      </c>
      <c r="S29" s="43">
        <f t="shared" si="27"/>
        <v>313.92</v>
      </c>
      <c r="T29" s="43">
        <f t="shared" si="27"/>
        <v>5448</v>
      </c>
      <c r="U29" s="43"/>
      <c r="V29" s="32">
        <f>SUM(V5:V28)</f>
        <v>106946.87</v>
      </c>
      <c r="W29" s="32">
        <f>SUM(W5:W28)</f>
        <v>106946.87</v>
      </c>
      <c r="X29" s="32">
        <f>SUM(X5:X28)</f>
        <v>53473.435</v>
      </c>
      <c r="Y29" s="24"/>
    </row>
    <row r="30" ht="26.1" customHeight="1" spans="1:25">
      <c r="A30" s="44">
        <v>24</v>
      </c>
      <c r="B30" s="45"/>
      <c r="C30" s="37">
        <v>0</v>
      </c>
      <c r="D30" s="46">
        <v>24</v>
      </c>
      <c r="E30" s="47"/>
      <c r="F30" s="48"/>
      <c r="G30" s="49"/>
      <c r="H30" s="32"/>
      <c r="I30" s="32"/>
      <c r="J30" s="32"/>
      <c r="K30" s="32"/>
      <c r="L30" s="32"/>
      <c r="M30" s="32"/>
      <c r="N30" s="32"/>
      <c r="O30" s="32"/>
      <c r="P30" s="43"/>
      <c r="Q30" s="43"/>
      <c r="R30" s="43"/>
      <c r="S30" s="43"/>
      <c r="T30" s="43"/>
      <c r="U30" s="43"/>
      <c r="V30" s="32"/>
      <c r="W30" s="32"/>
      <c r="X30" s="32"/>
      <c r="Y30" s="24"/>
    </row>
    <row r="31" ht="117" customHeight="1" spans="1:25">
      <c r="A31" s="50" t="s">
        <v>79</v>
      </c>
      <c r="B31" s="50"/>
      <c r="C31" s="50"/>
      <c r="D31" s="50"/>
      <c r="E31" s="50"/>
      <c r="F31" s="50"/>
      <c r="G31" s="50"/>
      <c r="H31" s="50"/>
      <c r="I31" s="50"/>
      <c r="J31" s="50"/>
      <c r="K31" s="50"/>
      <c r="L31" s="50"/>
      <c r="M31" s="50"/>
      <c r="N31" s="50"/>
      <c r="O31" s="50"/>
      <c r="P31" s="50"/>
      <c r="Q31" s="50"/>
      <c r="R31" s="50"/>
      <c r="S31" s="50"/>
      <c r="T31" s="50"/>
      <c r="U31" s="50"/>
      <c r="V31" s="50"/>
      <c r="W31" s="50"/>
      <c r="X31" s="50"/>
      <c r="Y31" s="50"/>
    </row>
    <row r="32" ht="26.1" customHeight="1" spans="1:25">
      <c r="A32" s="51"/>
      <c r="B32" s="51"/>
      <c r="C32" s="51"/>
      <c r="D32" s="52"/>
      <c r="E32" s="51"/>
      <c r="F32" s="51"/>
      <c r="G32" s="51"/>
      <c r="H32" s="53"/>
      <c r="I32" s="53"/>
      <c r="J32" s="53"/>
      <c r="K32" s="53"/>
      <c r="L32" s="53"/>
      <c r="M32" s="53"/>
      <c r="N32" s="53"/>
      <c r="O32" s="53"/>
      <c r="P32" s="53"/>
      <c r="Q32" s="53"/>
      <c r="R32" s="53"/>
      <c r="S32" s="53"/>
      <c r="T32" s="53"/>
      <c r="U32" s="53"/>
      <c r="V32" s="53"/>
      <c r="W32" s="53"/>
      <c r="X32" s="53"/>
      <c r="Y32" s="51"/>
    </row>
    <row r="33" spans="24:24">
      <c r="X33" s="54"/>
    </row>
    <row r="34" spans="24:24">
      <c r="X34" s="54"/>
    </row>
    <row r="35" spans="24:24">
      <c r="X35" s="54"/>
    </row>
    <row r="36" spans="24:24">
      <c r="X36" s="54"/>
    </row>
    <row r="37" spans="24:24">
      <c r="X37" s="54"/>
    </row>
    <row r="38" spans="24:24">
      <c r="X38" s="54"/>
    </row>
    <row r="39" spans="24:24">
      <c r="X39" s="54"/>
    </row>
    <row r="40" spans="24:24">
      <c r="X40" s="54"/>
    </row>
    <row r="41" spans="24:24">
      <c r="X41" s="54"/>
    </row>
    <row r="42" spans="24:24">
      <c r="X42" s="54"/>
    </row>
    <row r="43" spans="24:24">
      <c r="X43" s="54"/>
    </row>
    <row r="44" spans="24:24">
      <c r="X44" s="54"/>
    </row>
    <row r="45" spans="24:24">
      <c r="X45" s="54"/>
    </row>
    <row r="46" spans="24:24">
      <c r="X46" s="54"/>
    </row>
    <row r="47" spans="24:24">
      <c r="X47" s="54"/>
    </row>
    <row r="48" spans="24:24">
      <c r="X48" s="54"/>
    </row>
    <row r="49" spans="24:24">
      <c r="X49" s="54"/>
    </row>
    <row r="50" spans="24:24">
      <c r="X50" s="54"/>
    </row>
    <row r="51" spans="24:24">
      <c r="X51" s="54"/>
    </row>
    <row r="52" spans="24:24">
      <c r="X52" s="54"/>
    </row>
    <row r="53" spans="24:24">
      <c r="X53" s="54"/>
    </row>
    <row r="54" spans="24:24">
      <c r="X54" s="54"/>
    </row>
    <row r="55" spans="24:24">
      <c r="X55" s="54"/>
    </row>
    <row r="56" spans="24:24">
      <c r="X56" s="54"/>
    </row>
    <row r="57" spans="24:24">
      <c r="X57" s="54"/>
    </row>
    <row r="58" spans="24:24">
      <c r="X58" s="54"/>
    </row>
    <row r="59" spans="24:24">
      <c r="X59" s="54"/>
    </row>
    <row r="60" spans="24:24">
      <c r="X60" s="54"/>
    </row>
    <row r="61" spans="24:24">
      <c r="X61" s="54"/>
    </row>
    <row r="62" spans="24:24">
      <c r="X62" s="54"/>
    </row>
    <row r="63" spans="24:24">
      <c r="X63" s="54"/>
    </row>
    <row r="64" spans="24:24">
      <c r="X64" s="54"/>
    </row>
    <row r="65" spans="24:24">
      <c r="X65" s="54"/>
    </row>
    <row r="66" spans="24:24">
      <c r="X66" s="54"/>
    </row>
    <row r="67" spans="24:24">
      <c r="X67" s="54"/>
    </row>
    <row r="68" spans="24:24">
      <c r="X68" s="54"/>
    </row>
    <row r="69" spans="24:24">
      <c r="X69" s="54"/>
    </row>
    <row r="70" spans="24:24">
      <c r="X70" s="54"/>
    </row>
    <row r="71" spans="24:24">
      <c r="X71" s="54"/>
    </row>
    <row r="72" spans="24:24">
      <c r="X72" s="54"/>
    </row>
    <row r="73" spans="24:24">
      <c r="X73" s="54"/>
    </row>
    <row r="74" spans="24:24">
      <c r="X74" s="54"/>
    </row>
    <row r="75" spans="24:24">
      <c r="X75" s="55"/>
    </row>
    <row r="76" spans="24:24">
      <c r="X76" s="55"/>
    </row>
  </sheetData>
  <autoFilter xmlns:etc="http://www.wps.cn/officeDocument/2017/etCustomData" ref="M1:M76" etc:filterBottomFollowUsedRange="0">
    <extLst/>
  </autoFilter>
  <mergeCells count="39">
    <mergeCell ref="A1:Y1"/>
    <mergeCell ref="J3:N3"/>
    <mergeCell ref="P3:U3"/>
    <mergeCell ref="A29:B29"/>
    <mergeCell ref="A30:B30"/>
    <mergeCell ref="A31:Y31"/>
    <mergeCell ref="A3:A4"/>
    <mergeCell ref="B3:B4"/>
    <mergeCell ref="C3:C4"/>
    <mergeCell ref="D3:D4"/>
    <mergeCell ref="E3:E4"/>
    <mergeCell ref="F3:F4"/>
    <mergeCell ref="G3:G4"/>
    <mergeCell ref="H3:H4"/>
    <mergeCell ref="H29:H30"/>
    <mergeCell ref="I3:I4"/>
    <mergeCell ref="I29:I30"/>
    <mergeCell ref="J29:J30"/>
    <mergeCell ref="K29:K30"/>
    <mergeCell ref="L29:L30"/>
    <mergeCell ref="M29:M30"/>
    <mergeCell ref="N29:N30"/>
    <mergeCell ref="O3:O4"/>
    <mergeCell ref="O29:O30"/>
    <mergeCell ref="P29:P30"/>
    <mergeCell ref="Q29:Q30"/>
    <mergeCell ref="R29:R30"/>
    <mergeCell ref="S29:S30"/>
    <mergeCell ref="T29:T30"/>
    <mergeCell ref="U29:U30"/>
    <mergeCell ref="V3:V4"/>
    <mergeCell ref="V29:V30"/>
    <mergeCell ref="W3:W4"/>
    <mergeCell ref="W29:W30"/>
    <mergeCell ref="X3:X4"/>
    <mergeCell ref="X29:X30"/>
    <mergeCell ref="Y3:Y4"/>
    <mergeCell ref="Y29:Y30"/>
    <mergeCell ref="E29:G30"/>
  </mergeCells>
  <printOptions horizontalCentered="1"/>
  <pageMargins left="0.31496062992126" right="0.31496062992126" top="0.47244094488189" bottom="0.748031496062992" header="0.31496062992126" footer="0.31496062992126"/>
  <pageSetup paperSize="9" scale="55"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cp:lastPrinted>2026-05-09T06:33:00Z</cp:lastPrinted>
  <dcterms:modified xsi:type="dcterms:W3CDTF">2026-06-10T08:02:18Z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ubyTemplateID" linkTarget="0">
    <vt:lpwstr>11</vt:lpwstr>
  </property>
  <property fmtid="{D5CDD505-2E9C-101B-9397-08002B2CF9AE}" pid="4" name="ICV">
    <vt:lpwstr>F1A48EE9B2D546389C37487283878834_13</vt:lpwstr>
  </property>
  <property fmtid="{D5CDD505-2E9C-101B-9397-08002B2CF9AE}" pid="5" name="CalculationRule">
    <vt:i4>0</vt:i4>
  </property>
</Properties>
</file>